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AZE\Medfarma\KONKURSAMS_MFL\2023\Ruošiami\2023-05-12 Santaros Zyto\"/>
    </mc:Choice>
  </mc:AlternateContent>
  <xr:revisionPtr revIDLastSave="0" documentId="13_ncr:1_{87152FD5-E77A-445C-904D-3DA1DA096E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.03.20" sheetId="43" r:id="rId1"/>
  </sheets>
  <calcPr calcId="181029"/>
</workbook>
</file>

<file path=xl/calcChain.xml><?xml version="1.0" encoding="utf-8"?>
<calcChain xmlns="http://schemas.openxmlformats.org/spreadsheetml/2006/main">
  <c r="N39" i="43" l="1"/>
  <c r="G43" i="43"/>
  <c r="I43" i="43" s="1"/>
  <c r="G44" i="43"/>
  <c r="I44" i="43" s="1"/>
  <c r="G45" i="43"/>
  <c r="I45" i="43" s="1"/>
  <c r="G46" i="43"/>
  <c r="I46" i="43" s="1"/>
  <c r="G47" i="43"/>
  <c r="I47" i="43" s="1"/>
  <c r="G42" i="43"/>
  <c r="I42" i="43" s="1"/>
  <c r="G39" i="43"/>
  <c r="I39" i="43" s="1"/>
  <c r="G40" i="43"/>
  <c r="I40" i="43" s="1"/>
  <c r="G41" i="43"/>
  <c r="I41" i="43" s="1"/>
  <c r="G38" i="43"/>
  <c r="I38" i="43" s="1"/>
  <c r="G33" i="43"/>
  <c r="I33" i="43" s="1"/>
  <c r="G34" i="43"/>
  <c r="I34" i="43" s="1"/>
  <c r="G35" i="43"/>
  <c r="I35" i="43" s="1"/>
  <c r="G36" i="43"/>
  <c r="I36" i="43" s="1"/>
  <c r="G37" i="43"/>
  <c r="I37" i="43" s="1"/>
  <c r="G32" i="43"/>
  <c r="I32" i="43" s="1"/>
  <c r="N47" i="43"/>
  <c r="L47" i="43"/>
  <c r="N46" i="43"/>
  <c r="L46" i="43"/>
  <c r="N45" i="43"/>
  <c r="L45" i="43"/>
  <c r="N44" i="43"/>
  <c r="L44" i="43"/>
  <c r="N43" i="43"/>
  <c r="L43" i="43"/>
  <c r="N42" i="43"/>
  <c r="L42" i="43"/>
  <c r="N41" i="43"/>
  <c r="L41" i="43"/>
  <c r="N40" i="43"/>
  <c r="L40" i="43"/>
  <c r="L39" i="43"/>
  <c r="N38" i="43"/>
  <c r="L38" i="43"/>
  <c r="N37" i="43"/>
  <c r="L37" i="43"/>
  <c r="N36" i="43"/>
  <c r="L36" i="43"/>
  <c r="N35" i="43"/>
  <c r="L35" i="43"/>
  <c r="N34" i="43"/>
  <c r="L34" i="43"/>
  <c r="I29" i="43" l="1"/>
  <c r="I28" i="43"/>
  <c r="N29" i="43"/>
  <c r="N28" i="43"/>
  <c r="N30" i="43" s="1"/>
</calcChain>
</file>

<file path=xl/sharedStrings.xml><?xml version="1.0" encoding="utf-8"?>
<sst xmlns="http://schemas.openxmlformats.org/spreadsheetml/2006/main" count="195" uniqueCount="132">
  <si>
    <t>Pavadinimas</t>
  </si>
  <si>
    <t>Pirkimo dalys</t>
  </si>
  <si>
    <t xml:space="preserve">Pasiūlymas turi tenkinti žemiau išvardintas sąlygas: </t>
  </si>
  <si>
    <r>
      <t xml:space="preserve"> </t>
    </r>
    <r>
      <rPr>
        <i/>
        <sz val="9"/>
        <rFont val="Times New Roman"/>
        <family val="1"/>
        <charset val="186"/>
      </rPr>
      <t>TFE3</t>
    </r>
    <r>
      <rPr>
        <sz val="9"/>
        <rFont val="Times New Roman"/>
        <family val="1"/>
        <charset val="186"/>
      </rPr>
      <t xml:space="preserve"> (Xp11.23) </t>
    </r>
  </si>
  <si>
    <r>
      <rPr>
        <i/>
        <sz val="9"/>
        <rFont val="Times New Roman"/>
        <family val="1"/>
        <charset val="186"/>
      </rPr>
      <t>JAZF1</t>
    </r>
    <r>
      <rPr>
        <sz val="9"/>
        <rFont val="Times New Roman"/>
        <family val="1"/>
        <charset val="186"/>
      </rPr>
      <t xml:space="preserve"> (7p15.1-p15.2)</t>
    </r>
  </si>
  <si>
    <r>
      <rPr>
        <i/>
        <sz val="9"/>
        <rFont val="Times New Roman"/>
        <family val="1"/>
        <charset val="186"/>
      </rPr>
      <t xml:space="preserve"> YWHAE</t>
    </r>
    <r>
      <rPr>
        <sz val="9"/>
        <rFont val="Times New Roman"/>
        <family val="1"/>
        <charset val="186"/>
      </rPr>
      <t xml:space="preserve"> (17p13.3)</t>
    </r>
  </si>
  <si>
    <t>11 chromosomos ilgo paties (q) struktūros persitvarkymas (11q)</t>
  </si>
  <si>
    <r>
      <rPr>
        <i/>
        <sz val="9"/>
        <rFont val="Times New Roman"/>
        <family val="1"/>
        <charset val="186"/>
      </rPr>
      <t>IRF4, DUSP22</t>
    </r>
    <r>
      <rPr>
        <sz val="9"/>
        <rFont val="Times New Roman"/>
        <family val="1"/>
        <charset val="186"/>
      </rPr>
      <t xml:space="preserve"> (6p25.3)</t>
    </r>
  </si>
  <si>
    <r>
      <rPr>
        <i/>
        <sz val="9"/>
        <rFont val="Times New Roman"/>
        <family val="1"/>
        <charset val="186"/>
      </rPr>
      <t>MYC</t>
    </r>
    <r>
      <rPr>
        <sz val="9"/>
        <rFont val="Times New Roman"/>
        <family val="1"/>
        <charset val="186"/>
      </rPr>
      <t xml:space="preserve"> (8q24.21) </t>
    </r>
  </si>
  <si>
    <r>
      <rPr>
        <i/>
        <sz val="9"/>
        <rFont val="Times New Roman"/>
        <family val="1"/>
        <charset val="186"/>
      </rPr>
      <t>EWSR1</t>
    </r>
    <r>
      <rPr>
        <sz val="9"/>
        <rFont val="Times New Roman"/>
        <family val="1"/>
        <charset val="186"/>
      </rPr>
      <t xml:space="preserve"> (22q12) </t>
    </r>
  </si>
  <si>
    <r>
      <rPr>
        <i/>
        <sz val="9"/>
        <rFont val="Times New Roman"/>
        <family val="1"/>
        <charset val="186"/>
      </rPr>
      <t>CCND1</t>
    </r>
    <r>
      <rPr>
        <sz val="9"/>
        <rFont val="Times New Roman"/>
        <family val="1"/>
        <charset val="186"/>
      </rPr>
      <t xml:space="preserve"> (11q13.3) </t>
    </r>
  </si>
  <si>
    <r>
      <rPr>
        <i/>
        <sz val="9"/>
        <rFont val="Times New Roman"/>
        <family val="1"/>
        <charset val="186"/>
      </rPr>
      <t>BCL6</t>
    </r>
    <r>
      <rPr>
        <sz val="9"/>
        <rFont val="Times New Roman"/>
        <family val="1"/>
        <charset val="186"/>
      </rPr>
      <t xml:space="preserve"> (3q27) </t>
    </r>
  </si>
  <si>
    <r>
      <rPr>
        <i/>
        <sz val="9"/>
        <rFont val="Times New Roman"/>
        <family val="1"/>
        <charset val="186"/>
      </rPr>
      <t xml:space="preserve"> BCL2</t>
    </r>
    <r>
      <rPr>
        <sz val="9"/>
        <rFont val="Times New Roman"/>
        <family val="1"/>
        <charset val="186"/>
      </rPr>
      <t xml:space="preserve"> (18q21) </t>
    </r>
  </si>
  <si>
    <t>Dengiamuosius stiklelius klijuojanti medžiaga</t>
  </si>
  <si>
    <t>testas</t>
  </si>
  <si>
    <t>1.1.</t>
  </si>
  <si>
    <t>1.2.</t>
  </si>
  <si>
    <t>1.3.</t>
  </si>
  <si>
    <t>1.4.</t>
  </si>
  <si>
    <t xml:space="preserve">ALK (2p23) </t>
  </si>
  <si>
    <t>USP6 (17p13.2)</t>
  </si>
  <si>
    <t>1.5.</t>
  </si>
  <si>
    <t>VšĮ VILNIAUS UNIVERSITETO LIGONINĖ SANTAROS KLINIKOS</t>
  </si>
  <si>
    <t xml:space="preserve">Santariškių g. 2, LT-08661 Vilnius, įmonės kodas 124364561, PVM kodas LT243645610 Tel. (85) 247 7365, faksas (85) 272 0044, el. pašto adresas: algimantas.varzgalys@vpc.lt    </t>
  </si>
  <si>
    <r>
      <t>1p19q</t>
    </r>
    <r>
      <rPr>
        <sz val="9"/>
        <color indexed="1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delecijų nustatymui (1p36.31/1q25.3)</t>
    </r>
  </si>
  <si>
    <t>SYT (SS18)</t>
  </si>
  <si>
    <t xml:space="preserve">Rinkinį turi sudaryti: 1) 1N NaSCN tirpalas - 5 x 50 ml, 2) 0,1 N HCl buferis - 5 x 50 ml, 3) pepsinas 2500-4000 U/mg - 5 x 75 mg, 4) 0,3% NP-40/0,7x SSC, pH 7.0, buferis - 1x250 ml, 5) 0,1% NP-40/2x SSC, pH 7.0, buferis - 1x250 ml. </t>
  </si>
  <si>
    <t xml:space="preserve">Rinkinį turi sudaryti: 1) 1N NaSCN tirpalas - 5 x 50 ml; 2) NaCl, pH 2.0, buferis - 5 x 50 ml; 3) pepsinas, aktyvumas nuo 1:3000 iki 1:3500 - 5 x 25 mg; 4) 2x SSC, pH 7.0, buferis - 1x250 ml. </t>
  </si>
  <si>
    <t>Kontastuojanti medžiaga, žyminti ląstelių branduolių DNR</t>
  </si>
  <si>
    <t>DAPI (1000 ng/mL)</t>
  </si>
  <si>
    <t>Nonidet P-40 (NP-40)</t>
  </si>
  <si>
    <t>Detergentas</t>
  </si>
  <si>
    <t>Plovimo buferis</t>
  </si>
  <si>
    <t xml:space="preserve">Natrio chlorido ir natrio citrato  mišinys miltelių pavidale (20xSSC) </t>
  </si>
  <si>
    <r>
      <rPr>
        <b/>
        <i/>
        <sz val="9"/>
        <color indexed="8"/>
        <rFont val="Times New Roman"/>
        <family val="1"/>
        <charset val="186"/>
      </rPr>
      <t xml:space="preserve">Abbott Molecular </t>
    </r>
    <r>
      <rPr>
        <b/>
        <sz val="9"/>
        <color indexed="8"/>
        <rFont val="Times New Roman"/>
        <family val="1"/>
        <charset val="186"/>
      </rPr>
      <t>(www.molecular.abbott/int/en/vysis-fish-chromosome-search) arba lygiaverčiai reagentai</t>
    </r>
  </si>
  <si>
    <t xml:space="preserve">Parafino pirminio apdorojimo reagentų rinkinys FISH tyrimams atlikti     </t>
  </si>
  <si>
    <t xml:space="preserve">Parafino paruošimo ir po hibridizacijos vykdomo plovimo buferio rinkinys FISH tyrimams atlikti     </t>
  </si>
  <si>
    <t>Techniniai  reikalavimai/paskirtis</t>
  </si>
  <si>
    <t>Mato vienetas/testas</t>
  </si>
  <si>
    <t>PVM (xx %) suma</t>
  </si>
  <si>
    <t>1 mato vnt. įkainis EUR su PVM</t>
  </si>
  <si>
    <t>Siūlomos prekės pavadinimas, gamintojas, katalogo Nr., psl.</t>
  </si>
  <si>
    <t>Preliminarus perkamų testų skaičius per 36 mėn.</t>
  </si>
  <si>
    <t>Tiekėjo siūloma pakuotė (dydis/ testais)</t>
  </si>
  <si>
    <t xml:space="preserve">Tiekėjo siūlomos pakuotės kaina EUR be PVM </t>
  </si>
  <si>
    <t xml:space="preserve">Tiekėjo siūlomos pakuotės kaina EUR su PVM </t>
  </si>
  <si>
    <t xml:space="preserve">1 mato vnt. įkainis EUR be PVM </t>
  </si>
  <si>
    <t>Preliminari pakuočių kaina, EUR be PVM 36 mėn.</t>
  </si>
  <si>
    <r>
      <t>Fluorescensinės</t>
    </r>
    <r>
      <rPr>
        <i/>
        <sz val="9"/>
        <rFont val="Times New Roman"/>
        <family val="1"/>
      </rPr>
      <t xml:space="preserve"> in situ</t>
    </r>
    <r>
      <rPr>
        <sz val="9"/>
        <rFont val="Times New Roman"/>
        <family val="1"/>
        <charset val="186"/>
      </rPr>
      <t xml:space="preserve"> hibridizacijos (FISH) dvispalvis zondų rinkinys, skirtas nustatyti MYC (8q24.21) geno translokaciją tiriant į parafiną įlietus (FFPI) audinius.  Zondai turi būti tiesiogiai žymėti oranžiniu (arba raudonu) ir  žaliu fluorochromais.</t>
    </r>
  </si>
  <si>
    <r>
      <t>Fluorescensinės</t>
    </r>
    <r>
      <rPr>
        <i/>
        <sz val="9"/>
        <rFont val="Times New Roman"/>
        <family val="1"/>
      </rPr>
      <t xml:space="preserve"> in situ</t>
    </r>
    <r>
      <rPr>
        <sz val="9"/>
        <rFont val="Times New Roman"/>
        <family val="1"/>
        <charset val="186"/>
      </rPr>
      <t xml:space="preserve"> hibridizacijos (FISH) dvispalvis zondų rinkinys, skirtas nustatyti BCL2 (18q21) geno translokaciją tiriant į parafiną įlietus (FFPI) audinius.  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</si>
  <si>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nustatyti EWSR1 geno translokaciją.  Zondai turi būti  tiesiogiai žymėti oranžiniu (arba raudonu) ir žaliu fluorochromais.  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</si>
  <si>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nustatyti CCND1 geno translokaciją.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</si>
  <si>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nustatyti BCL6 geno translokaciją.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</si>
  <si>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nustatyti TFE3 geno translokaciją.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</si>
  <si>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nustatyti JAZF1 geno translokaciją.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</si>
  <si>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nustatyti YWHAE (17p13.3) geno translokaciją.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</si>
  <si>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trispalvis zondų rinkinys, skirtas nustatyti 11 chromosomos persitvarkymus (11q22.3 regione). Zondai turi būti tiesiogiai žymėti oranžiniu (arba raudonu),  žaliu ir mėlynu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</si>
  <si>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nustatyti IRF4 ir DUSP22 genų translokaciją 6p25.3 regione.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</si>
  <si>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nustatyti  USP6 geno translokaciją 17p13.2 regione. 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</si>
  <si>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delecijų nustatymui 1p/19q chromosomų srityse. 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</si>
  <si>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ALK (2p23) geno trūkių nustatymui. 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</si>
  <si>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HER-2/neu geno amplifikacijai nustatyti. 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</si>
  <si>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geno MDM2 amplifikacijai nustatyti.  Zondai turi būti tiesiogiai žymėti oranžiniu (arba raudonu) ir  žaliu fluorochromais.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</si>
  <si>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SYT geno translokacijai nustatyti.  Zondai turi būti tiesiogiai žymėti oranžiniu (arba raudonu) ir  žaliu fluorochromais.</t>
    </r>
  </si>
  <si>
    <t>Siūlomas pakuočių vienetų skaičius nurodytam prelimina-riam tyrimų skaičiui per 36 mėn.</t>
  </si>
  <si>
    <r>
      <rPr>
        <b/>
        <i/>
        <sz val="9"/>
        <color indexed="8"/>
        <rFont val="Times New Roman"/>
        <family val="1"/>
        <charset val="186"/>
      </rPr>
      <t>ZytoVision</t>
    </r>
    <r>
      <rPr>
        <b/>
        <sz val="9"/>
        <color indexed="8"/>
        <rFont val="Times New Roman"/>
        <family val="1"/>
        <charset val="186"/>
      </rPr>
      <t xml:space="preserve"> (www.zytovision.com) arba lygiaverčiai reagentai</t>
    </r>
  </si>
  <si>
    <t>Klijai, skirti dengiamojo stiklelio tvirtinimui prie objektinio stiklelio, atlikus FISH tyrimą FFPI mėginiuose.</t>
  </si>
  <si>
    <r>
      <t xml:space="preserve">Valstybinis patologijos centras, viešosios įstaigos Vilniaus universiteto ligoninės Santaros klinikų filialas (toliau - VPC),  įsigys žemiau išvardintus diagnostikos reagentus ir zondus, skirtus formalinu fiksuotiems ir parafinu impregnuotiems (toliau - FFPI) mėginiams  </t>
    </r>
    <r>
      <rPr>
        <i/>
        <sz val="9"/>
        <rFont val="Times New Roman"/>
        <family val="1"/>
        <charset val="186"/>
      </rPr>
      <t xml:space="preserve">in situ </t>
    </r>
    <r>
      <rPr>
        <sz val="9"/>
        <rFont val="Times New Roman"/>
        <family val="1"/>
        <charset val="186"/>
      </rPr>
      <t>hibridizacijos (toliau - ISH) tyrimams atlikti.</t>
    </r>
  </si>
  <si>
    <t>1. tiekėjas  reagentų ir zondų kainas nurodo eurais su PVM.</t>
  </si>
  <si>
    <t>2. tiekėjas pateikia reikalingą reagentų ir zondų kiekį nurodytam testų skaičiui per 36 mėn. atlikti.</t>
  </si>
  <si>
    <r>
      <t xml:space="preserve">3. reagentai turi būti skirti </t>
    </r>
    <r>
      <rPr>
        <i/>
        <sz val="9"/>
        <rFont val="Times New Roman"/>
        <family val="1"/>
        <charset val="186"/>
      </rPr>
      <t>in vitro</t>
    </r>
    <r>
      <rPr>
        <sz val="9"/>
        <rFont val="Times New Roman"/>
        <family val="1"/>
        <charset val="186"/>
      </rPr>
      <t xml:space="preserve"> diagnostiniam naudojimui,  standartizuoti, validuoti, turi turėti CE žymėjimą ir turi atitikti Europos Parlamento ir Tarybos direktyvos 98/79/EB reikalavimus. </t>
    </r>
  </si>
  <si>
    <r>
      <t xml:space="preserve">4. perkančioji organizacija, siekdama patikrinti konkretaus tiekėjo siūlomų prekių atitikimą tech. specifikacijos reikalavimams, gali prašyti tiekėjo per 7 darbo dienas pateikti prekių pavyzdžius ir kitas būtinas priemones bei reagentus prekės pavyzdžių testavimui. Prekių pavyzdžius, tiekėjas pateikia neatlygintinai, savo sąskaita. Nepateikus prekių pavyzdžių per nurodyta laiką, pasiūlymas bus atmetamas.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Times New Roman"/>
        <family val="1"/>
        <charset val="186"/>
      </rPr>
      <t xml:space="preserve">   </t>
    </r>
    <r>
      <rPr>
        <sz val="9"/>
        <rFont val="Times New Roman"/>
        <family val="1"/>
        <charset val="186"/>
      </rPr>
      <t xml:space="preserve">                                                                          </t>
    </r>
  </si>
  <si>
    <t xml:space="preserve">5. tiekėjas turi pateikti dokumentus, įrodančius parduodamos prekės atitikimą kokybės ir techniniams reikalavimams, nurodytiems pirkimo dokumentų techninėje specifikacijoje:  gamintojo parengtus katalogus ir siūlomų prekių techninių charakteristikų aprašymus. Taip pat tiekėjas turi pateikti nuorodą į gamintojo interneto svetainę, kurioje perkančiosios organizacijos vertintojai galėtų patikrinti teikiamų duomenų autentiškumą. </t>
  </si>
  <si>
    <t>6. pateiktų prekių galiojimo terminas pristatymo metu turi būti ne trumpesnis nei 7 mėn. nuo gamintojo nustatyto galiojimo termino pabaigos.</t>
  </si>
  <si>
    <t>7. vykdomas žaliasis pirkimas – siekiant mažinti poveikį aplinkai, pirkimui taikomas mažesnio popieriaus suvartojimo spausdinimui reikalavimas. Tiek pasiūlymas, tiek sutartis pasirašomi elektroniniu parašu.</t>
  </si>
  <si>
    <r>
      <t>Reagentų rinkinys, skirtas geno amplifikacijai/translokacijai nustatyti fluorescencinės</t>
    </r>
    <r>
      <rPr>
        <i/>
        <sz val="9"/>
        <color indexed="8"/>
        <rFont val="Times New Roman"/>
        <family val="1"/>
      </rPr>
      <t xml:space="preserve"> in situ</t>
    </r>
    <r>
      <rPr>
        <sz val="9"/>
        <color indexed="8"/>
        <rFont val="Times New Roman"/>
        <family val="1"/>
        <charset val="186"/>
      </rPr>
      <t xml:space="preserve"> hibridizacijos (FISH) tyrimo metodu, formaline fiksuotiems, parafinu impregnuotiems mėginiams. Šis pirkimo objektas neskaidomas į dalis, todėl pasiūlymas teikiamas visai pirkimo daliai. Tiekėjui nepasiūlius viso reagento kiekio, pasiūlymas bus atmestas. Perkančioji organizacija pagal poreikį įsigys pilną reagentų rinkinį (1.1.-1.5.) arba atskiras jo dalis pasirinktinai. </t>
    </r>
  </si>
  <si>
    <r>
      <t xml:space="preserve"> DIAGNOSTINIAI ŽYMENYS, SKIRTI MOLEKULINIAMS CITOGENETINIAMS  </t>
    </r>
    <r>
      <rPr>
        <b/>
        <i/>
        <sz val="9"/>
        <rFont val="Times New Roman"/>
        <family val="1"/>
      </rPr>
      <t>IN SITU</t>
    </r>
    <r>
      <rPr>
        <b/>
        <sz val="9"/>
        <rFont val="Times New Roman"/>
        <family val="1"/>
      </rPr>
      <t xml:space="preserve"> HIBRIDIZACIJOS TYRIMAMS (žymenys turi būti paruošti naudojimui arba koncentruoti, su priemonėmis darbiniam tirpalui paruošti)</t>
    </r>
  </si>
  <si>
    <t>1.6.</t>
  </si>
  <si>
    <r>
      <t>MDM2</t>
    </r>
    <r>
      <rPr>
        <sz val="9"/>
        <color indexed="8"/>
        <rFont val="Times New Roman"/>
        <family val="1"/>
      </rPr>
      <t xml:space="preserve"> (12q15)</t>
    </r>
  </si>
  <si>
    <t>2.1.</t>
  </si>
  <si>
    <t>2.2.</t>
  </si>
  <si>
    <r>
      <t xml:space="preserve"> DIAGNOSTINIAI REAGENTAI, SKIRTI GREITAM ERBB2 GENO AMPLIFIKACIJOS NUSTATYMUI FLUORESCENCINĖS </t>
    </r>
    <r>
      <rPr>
        <b/>
        <i/>
        <sz val="9"/>
        <color indexed="8"/>
        <rFont val="Times New Roman"/>
        <family val="1"/>
        <charset val="186"/>
      </rPr>
      <t xml:space="preserve"> IN SITU</t>
    </r>
    <r>
      <rPr>
        <b/>
        <sz val="9"/>
        <color indexed="8"/>
        <rFont val="Times New Roman"/>
        <family val="1"/>
        <charset val="186"/>
      </rPr>
      <t xml:space="preserve"> HIBRIDIZACIJOS METODU </t>
    </r>
  </si>
  <si>
    <r>
      <t>Reagentų rinkinys, skirtas greitai geno amplifikacijai nustatyti fluorescencinės</t>
    </r>
    <r>
      <rPr>
        <i/>
        <sz val="9"/>
        <color indexed="8"/>
        <rFont val="Times New Roman"/>
        <family val="1"/>
      </rPr>
      <t xml:space="preserve"> in situ</t>
    </r>
    <r>
      <rPr>
        <sz val="9"/>
        <color indexed="8"/>
        <rFont val="Times New Roman"/>
        <family val="1"/>
        <charset val="186"/>
      </rPr>
      <t xml:space="preserve"> hibridizacijos (FISH) tyrimo metodu, formaline fiksuotiems, parafinu impregnuotiems mėginiams. Šis pirkimo objektas neskaidomas į dalis, todėl pasiūlymas teikiamas visai pirkimo daliai. Tiekėjui nepasiūlius viso reagento kiekio, pasiūlymas bus atmestas. Perkančioji organizacija pagal poreikį įsigys pilną reagentų rinkinį (2.1.- 2.2.) arba atskiras jo dalis pasirinktinai. </t>
    </r>
  </si>
  <si>
    <r>
      <t xml:space="preserve">Fluorescensinės </t>
    </r>
    <r>
      <rPr>
        <i/>
        <sz val="9"/>
        <rFont val="Times New Roman"/>
        <family val="1"/>
      </rPr>
      <t>in situ</t>
    </r>
    <r>
      <rPr>
        <sz val="9"/>
        <rFont val="Times New Roman"/>
        <family val="1"/>
        <charset val="186"/>
      </rPr>
      <t xml:space="preserve"> hibridizacijos (FISH) dvispalvis zondų rinkinys, skirtas greitai HER-2/neu geno amplifikacijai nustatyti.  Zondai turi būti tiesiogiai žymėti oranžiniu (arba raudonu) ir  žaliu fluorochromais. Greitos hibridizacijos reakcija turi būti ne ilgesnė kaip  2 val. prie  37</t>
    </r>
    <r>
      <rPr>
        <vertAlign val="superscript"/>
        <sz val="9"/>
        <rFont val="Times New Roman"/>
        <family val="1"/>
        <charset val="186"/>
      </rPr>
      <t xml:space="preserve"> o</t>
    </r>
    <r>
      <rPr>
        <sz val="9"/>
        <rFont val="Times New Roman"/>
        <family val="1"/>
        <charset val="186"/>
      </rPr>
      <t xml:space="preserve">C. </t>
    </r>
  </si>
  <si>
    <t xml:space="preserve"> HER2/neu/CEP 17 amplifikacijai nustatyti</t>
  </si>
  <si>
    <t>Žymuo greitai HER2/neu/CEP 17 amplifikacijai nustatyti</t>
  </si>
  <si>
    <t xml:space="preserve">Parafino paruošimo ir po hibridizacijos vykdomo plovimo buferio rinkinys greitam FISH tyrimui atlikti      </t>
  </si>
  <si>
    <t xml:space="preserve">Rinkinį turi sudaryti:  paruošimo tirpalas, pepsin tirpalas, plovimo buferis ir kontrastuojantis reagentas. </t>
  </si>
  <si>
    <r>
      <t xml:space="preserve">DIAGNOSTINIAI REAGENTAI IR PRIEMONĖS, SKIRTI MOLEKULINIAMS CITOGENETINIAMS </t>
    </r>
    <r>
      <rPr>
        <b/>
        <i/>
        <sz val="9"/>
        <color indexed="8"/>
        <rFont val="Times New Roman"/>
        <family val="1"/>
        <charset val="186"/>
      </rPr>
      <t>IN SITU</t>
    </r>
    <r>
      <rPr>
        <b/>
        <sz val="9"/>
        <color indexed="8"/>
        <rFont val="Times New Roman"/>
        <family val="1"/>
        <charset val="186"/>
      </rPr>
      <t xml:space="preserve"> HIBRIDIZACIJOS TYRIMAMS</t>
    </r>
  </si>
  <si>
    <t>BVPŽ kodas</t>
  </si>
  <si>
    <t>33696000-5</t>
  </si>
  <si>
    <t>Pasiūlymų vertinimui, suma Eur be PVM</t>
  </si>
  <si>
    <r>
      <t xml:space="preserve">                                                                                                                                                                                                                           
TECHNINĖ SPECIFIKACIJA IR PASIŪLYMO FORMA      1 SPS PRIEDAS
 DIAGNOSTINIAI REAGENTAI IR ZONDAI, SKIRTI MOLEKULINIAMS CITOGENETINIAMS </t>
    </r>
    <r>
      <rPr>
        <b/>
        <i/>
        <sz val="9"/>
        <rFont val="Times New Roman"/>
        <family val="1"/>
        <charset val="186"/>
      </rPr>
      <t>IN SITU</t>
    </r>
    <r>
      <rPr>
        <b/>
        <sz val="9"/>
        <rFont val="Times New Roman"/>
        <family val="1"/>
        <charset val="186"/>
      </rPr>
      <t xml:space="preserve"> HIBRIDIZACIJOS TYRIMAMS
</t>
    </r>
  </si>
  <si>
    <t>1pak/20 testų</t>
  </si>
  <si>
    <t>FlexISH ERBB2/CEN 17 Dual Color Probe, ZytoVision , kat. Nr.  Z-2166-200</t>
  </si>
  <si>
    <t>FlexISH Tissue Implementation Kit,  ZytoVision , kat. Nr.  Z-2182-20</t>
  </si>
  <si>
    <t xml:space="preserve">ZytoLight ® SPEC MYC Dual Color Break Apart Probe, ZytoVision, Kat Nr. Z-2090-200 </t>
  </si>
  <si>
    <t xml:space="preserve">Z-2192-200 ZytoLight ® SPEC BCL2 Dual Color Break Apart Probe, ZytoVision, Kat.Nr.Z-2192-200 </t>
  </si>
  <si>
    <t>ZytoLight SPEC EWSR1 Dual Color Break Apart Probe, ZytoVision, Kat.Nr.Z-2096-200</t>
  </si>
  <si>
    <t xml:space="preserve">Z-2108-200, ZytoLight ® SPEC CCND1 Dual Color Break Apart Probe, ZytoVision, Kat.Nr. Z-2108-200, </t>
  </si>
  <si>
    <r>
      <t>Zyto</t>
    </r>
    <r>
      <rPr>
        <i/>
        <sz val="9"/>
        <color rgb="FF444444"/>
        <rFont val="Times New Roman"/>
        <family val="1"/>
      </rPr>
      <t>Light </t>
    </r>
    <r>
      <rPr>
        <vertAlign val="superscript"/>
        <sz val="9"/>
        <color rgb="FF444444"/>
        <rFont val="Times New Roman"/>
        <family val="1"/>
      </rPr>
      <t>®</t>
    </r>
    <r>
      <rPr>
        <sz val="9"/>
        <color rgb="FF444444"/>
        <rFont val="Times New Roman"/>
        <family val="1"/>
      </rPr>
      <t> SPEC BCL6 Dual Color Break Apart Probe, ZytoVision, Kat.Nr. Z-2177-200.</t>
    </r>
  </si>
  <si>
    <t>ZytoLight ® SPEC TFE3 Dual Color Break Apart Probe, ZytoVision, Kat.Nr. Z-2109-200</t>
  </si>
  <si>
    <t>1pak/5 testų</t>
  </si>
  <si>
    <r>
      <t>ZytoLight ® SPEC JAZF1 Dual Color Break Apart Probe, ZytoVision, Kat.Nr.Z-2132</t>
    </r>
    <r>
      <rPr>
        <sz val="9"/>
        <color rgb="FFFF0000"/>
        <rFont val="Times New Roman"/>
        <family val="1"/>
      </rPr>
      <t>-50</t>
    </r>
  </si>
  <si>
    <r>
      <t>ZytoLight ® SPEC YWHAE Dual Color Break Apart Probe, ZytoVision, Kat.Nr.Z-2175-</t>
    </r>
    <r>
      <rPr>
        <sz val="9"/>
        <color rgb="FFFF0000"/>
        <rFont val="Times New Roman"/>
        <family val="1"/>
      </rPr>
      <t>50</t>
    </r>
  </si>
  <si>
    <r>
      <t>ZytoLight ® SPEC 11q gain/loss Triple Color Probe, ZytoVision, Kat.Nr. Z-2216-</t>
    </r>
    <r>
      <rPr>
        <sz val="9"/>
        <color rgb="FFFF0000"/>
        <rFont val="Times New Roman"/>
        <family val="1"/>
      </rPr>
      <t>50</t>
    </r>
  </si>
  <si>
    <r>
      <t>ZytoLight ® SPEC IRF4,DUSP22 Dual Color Break Apart Probe, ZytoVision, Kat.Nr. Z-221</t>
    </r>
    <r>
      <rPr>
        <sz val="9"/>
        <color rgb="FFFF0000"/>
        <rFont val="Times New Roman"/>
        <family val="1"/>
      </rPr>
      <t>0-50</t>
    </r>
  </si>
  <si>
    <t>ZytoLight ® SPEC USP6 Dual Color Break Apart Probe, ZytoVision, Kat.Nr. Z-2151-200</t>
  </si>
  <si>
    <r>
      <t>Zyto</t>
    </r>
    <r>
      <rPr>
        <i/>
        <sz val="9"/>
        <color rgb="FF444444"/>
        <rFont val="Times New Roman"/>
        <family val="1"/>
      </rPr>
      <t>Light </t>
    </r>
    <r>
      <rPr>
        <vertAlign val="superscript"/>
        <sz val="9"/>
        <color rgb="FF444444"/>
        <rFont val="Times New Roman"/>
        <family val="1"/>
      </rPr>
      <t>®</t>
    </r>
    <r>
      <rPr>
        <sz val="9"/>
        <color rgb="FF444444"/>
        <rFont val="Times New Roman"/>
        <family val="1"/>
      </rPr>
      <t> SPEC ALK Dual Color Break Apart Probe, ZytoVision, Kat.Nr.Z-2124-200</t>
    </r>
  </si>
  <si>
    <r>
      <t>Zyto</t>
    </r>
    <r>
      <rPr>
        <i/>
        <sz val="9"/>
        <color rgb="FF444444"/>
        <rFont val="Times New Roman"/>
        <family val="1"/>
      </rPr>
      <t>Light </t>
    </r>
    <r>
      <rPr>
        <vertAlign val="superscript"/>
        <sz val="9"/>
        <color rgb="FF444444"/>
        <rFont val="Times New Roman"/>
        <family val="1"/>
      </rPr>
      <t>®</t>
    </r>
    <r>
      <rPr>
        <sz val="9"/>
        <color rgb="FF444444"/>
        <rFont val="Times New Roman"/>
        <family val="1"/>
      </rPr>
      <t> SPEC ERBB2/CEN 17 Dual Color Probe, ZytoVision, Kat.Nr.Z-2015-200</t>
    </r>
  </si>
  <si>
    <r>
      <t>ZytoLight </t>
    </r>
    <r>
      <rPr>
        <vertAlign val="superscript"/>
        <sz val="9"/>
        <color rgb="FF444444"/>
        <rFont val="Times New Roman"/>
        <family val="1"/>
      </rPr>
      <t>®</t>
    </r>
    <r>
      <rPr>
        <sz val="9"/>
        <color rgb="FF444444"/>
        <rFont val="Times New Roman"/>
        <family val="1"/>
      </rPr>
      <t> SPEC MDM2/CEN 12 Dual Color Probe,  ZytoVision, Kat.Nr.Z-2013-200</t>
    </r>
  </si>
  <si>
    <r>
      <t>ZytoLight </t>
    </r>
    <r>
      <rPr>
        <vertAlign val="superscript"/>
        <sz val="9"/>
        <color rgb="FF444444"/>
        <rFont val="Times New Roman"/>
        <family val="1"/>
      </rPr>
      <t>®</t>
    </r>
    <r>
      <rPr>
        <sz val="9"/>
        <color rgb="FF444444"/>
        <rFont val="Times New Roman"/>
        <family val="1"/>
      </rPr>
      <t> SPEC SS18 Dual Color Break Apart Probe,  ZytoVision, Kat.Nr.Z-2097-200</t>
    </r>
  </si>
  <si>
    <t>Nuoroda į gamontojo katalogą.</t>
  </si>
  <si>
    <t>https://zytovision.com/products/flexish/z-2166</t>
  </si>
  <si>
    <t>https://zytovision.com/products/flexish/z-2182</t>
  </si>
  <si>
    <t>https://zytovision.com/products/zytolight/z-2090</t>
  </si>
  <si>
    <t>https://zytovision.com/products/zytolight/z-2192</t>
  </si>
  <si>
    <t>https://zytovision.com/products/zytolight/z-2096</t>
  </si>
  <si>
    <t>https://zytovision.com/products/zytolight/z-2108</t>
  </si>
  <si>
    <t>https://zytovision.com/products/zytolight/z-2177</t>
  </si>
  <si>
    <t>https://zytovision.com/products/zytolight/z-2109</t>
  </si>
  <si>
    <t>https://zytovision.com/products/zytolight/z-2132</t>
  </si>
  <si>
    <t>https://zytovision.com/products/zytolight/z-2175</t>
  </si>
  <si>
    <t>https://zytovision.com/products/zytolight/z-2216</t>
  </si>
  <si>
    <t>https://zytovision.com/products/zytolight/z-2210</t>
  </si>
  <si>
    <t>https://zytovision.com/products/zytolight/z-2151</t>
  </si>
  <si>
    <t>ZytoLight ® Glioma 1p/19q Probe Set, ZytoVision, Kat.Nr.Z-2272-20</t>
  </si>
  <si>
    <t>https://zytovision.com/products/zytolight/z-2272</t>
  </si>
  <si>
    <t>https://zytovision.com/products/zytolight/z-2124</t>
  </si>
  <si>
    <t>https://zytovision.com/products/zytolight/z-2015</t>
  </si>
  <si>
    <t>https://zytovision.com/products/zytolight/z-2013</t>
  </si>
  <si>
    <t>https://zytovision.com/products/zytolight/z-2097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</si>
</sst>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color indexed="10"/>
      <name val="Times New Roman"/>
      <family val="1"/>
      <charset val="186"/>
    </font>
    <font>
      <b/>
      <i/>
      <sz val="9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i/>
      <sz val="9"/>
      <color indexed="8"/>
      <name val="Times New Roman"/>
      <family val="1"/>
    </font>
    <font>
      <vertAlign val="superscript"/>
      <sz val="9"/>
      <name val="Times New Roman"/>
      <family val="1"/>
      <charset val="186"/>
    </font>
    <font>
      <i/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Arial"/>
      <family val="2"/>
      <charset val="186"/>
    </font>
    <font>
      <sz val="9"/>
      <color rgb="FFFF0000"/>
      <name val="Times New Roman"/>
      <family val="1"/>
    </font>
    <font>
      <sz val="8"/>
      <color theme="1"/>
      <name val="Times New Roman"/>
      <family val="1"/>
      <charset val="186"/>
    </font>
    <font>
      <sz val="8"/>
      <name val="Times New Roman"/>
      <family val="1"/>
    </font>
    <font>
      <sz val="9"/>
      <color rgb="FF535252"/>
      <name val="Times New Roman"/>
      <family val="1"/>
    </font>
    <font>
      <sz val="9"/>
      <color rgb="FF444444"/>
      <name val="Times New Roman"/>
      <family val="1"/>
    </font>
    <font>
      <i/>
      <sz val="9"/>
      <color rgb="FF444444"/>
      <name val="Times New Roman"/>
      <family val="1"/>
    </font>
    <font>
      <vertAlign val="superscript"/>
      <sz val="9"/>
      <color rgb="FF444444"/>
      <name val="Times New Roman"/>
      <family val="1"/>
    </font>
    <font>
      <u/>
      <sz val="10"/>
      <color theme="10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9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2" fillId="0" borderId="0"/>
    <xf numFmtId="0" fontId="21" fillId="0" borderId="0" applyNumberFormat="0" applyBorder="0" applyProtection="0"/>
    <xf numFmtId="0" fontId="2" fillId="0" borderId="0"/>
    <xf numFmtId="0" fontId="21" fillId="0" borderId="0" applyNumberFormat="0" applyBorder="0" applyProtection="0"/>
    <xf numFmtId="0" fontId="22" fillId="0" borderId="0"/>
    <xf numFmtId="0" fontId="23" fillId="0" borderId="0"/>
    <xf numFmtId="0" fontId="37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26" fillId="0" borderId="1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vertical="top" wrapText="1"/>
    </xf>
    <xf numFmtId="0" fontId="5" fillId="2" borderId="1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0" xfId="0" applyFont="1" applyFill="1"/>
    <xf numFmtId="0" fontId="1" fillId="3" borderId="13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31" fillId="0" borderId="1" xfId="0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3" borderId="16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34" fillId="6" borderId="0" xfId="0" applyFont="1" applyFill="1" applyAlignment="1">
      <alignment horizontal="left" vertical="center" wrapText="1"/>
    </xf>
    <xf numFmtId="0" fontId="34" fillId="4" borderId="0" xfId="0" applyFont="1" applyFill="1" applyAlignment="1">
      <alignment horizontal="left" vertical="center" wrapText="1"/>
    </xf>
    <xf numFmtId="0" fontId="34" fillId="6" borderId="1" xfId="0" applyFont="1" applyFill="1" applyBorder="1" applyAlignment="1">
      <alignment horizontal="left" vertical="center" wrapText="1"/>
    </xf>
    <xf numFmtId="0" fontId="32" fillId="6" borderId="1" xfId="0" applyFont="1" applyFill="1" applyBorder="1" applyAlignment="1">
      <alignment horizontal="left" vertical="center" wrapText="1"/>
    </xf>
    <xf numFmtId="0" fontId="34" fillId="4" borderId="1" xfId="0" applyFont="1" applyFill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top" wrapText="1"/>
    </xf>
    <xf numFmtId="0" fontId="5" fillId="0" borderId="3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11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2" fontId="27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8" fillId="4" borderId="3" xfId="0" applyFont="1" applyFill="1" applyBorder="1" applyAlignment="1">
      <alignment horizontal="center" vertical="center" wrapText="1"/>
    </xf>
    <xf numFmtId="0" fontId="29" fillId="4" borderId="11" xfId="0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11" fillId="0" borderId="1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24" fillId="2" borderId="8" xfId="0" applyFont="1" applyFill="1" applyBorder="1" applyAlignment="1">
      <alignment horizontal="left" vertical="top" wrapText="1"/>
    </xf>
    <xf numFmtId="0" fontId="24" fillId="2" borderId="0" xfId="0" applyFont="1" applyFill="1" applyAlignment="1">
      <alignment horizontal="left" vertical="top" wrapText="1"/>
    </xf>
    <xf numFmtId="0" fontId="24" fillId="2" borderId="9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37" fillId="0" borderId="0" xfId="8"/>
  </cellXfs>
  <cellStyles count="9">
    <cellStyle name="Hipersaitas" xfId="8" builtinId="8"/>
    <cellStyle name="Įprastas" xfId="0" builtinId="0"/>
    <cellStyle name="Normal 2" xfId="1" xr:uid="{00000000-0005-0000-0000-000001000000}"/>
    <cellStyle name="Normal 2 2" xfId="2" xr:uid="{00000000-0005-0000-0000-000002000000}"/>
    <cellStyle name="Normal 2 3" xfId="3" xr:uid="{00000000-0005-0000-0000-000003000000}"/>
    <cellStyle name="Normal 3" xfId="4" xr:uid="{00000000-0005-0000-0000-000004000000}"/>
    <cellStyle name="Normal 3 2" xfId="5" xr:uid="{00000000-0005-0000-0000-000005000000}"/>
    <cellStyle name="Normal 4" xfId="6" xr:uid="{00000000-0005-0000-0000-000006000000}"/>
    <cellStyle name="Normal 5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zytovision.com/products/zytolight/z-2109" TargetMode="External"/><Relationship Id="rId13" Type="http://schemas.openxmlformats.org/officeDocument/2006/relationships/hyperlink" Target="https://zytovision.com/products/zytolight/z-2151" TargetMode="External"/><Relationship Id="rId18" Type="http://schemas.openxmlformats.org/officeDocument/2006/relationships/hyperlink" Target="https://zytovision.com/products/zytolight/z-2097" TargetMode="External"/><Relationship Id="rId3" Type="http://schemas.openxmlformats.org/officeDocument/2006/relationships/hyperlink" Target="https://zytovision.com/products/zytolight/z-2090" TargetMode="External"/><Relationship Id="rId7" Type="http://schemas.openxmlformats.org/officeDocument/2006/relationships/hyperlink" Target="https://zytovision.com/products/zytolight/z-2177" TargetMode="External"/><Relationship Id="rId12" Type="http://schemas.openxmlformats.org/officeDocument/2006/relationships/hyperlink" Target="https://zytovision.com/products/zytolight/z-2210" TargetMode="External"/><Relationship Id="rId17" Type="http://schemas.openxmlformats.org/officeDocument/2006/relationships/hyperlink" Target="https://zytovision.com/products/zytolight/z-2013" TargetMode="External"/><Relationship Id="rId2" Type="http://schemas.openxmlformats.org/officeDocument/2006/relationships/hyperlink" Target="https://zytovision.com/products/flexish/z-2182" TargetMode="External"/><Relationship Id="rId16" Type="http://schemas.openxmlformats.org/officeDocument/2006/relationships/hyperlink" Target="https://zytovision.com/products/zytolight/z-2015" TargetMode="External"/><Relationship Id="rId1" Type="http://schemas.openxmlformats.org/officeDocument/2006/relationships/hyperlink" Target="https://zytovision.com/products/flexish/z-2166" TargetMode="External"/><Relationship Id="rId6" Type="http://schemas.openxmlformats.org/officeDocument/2006/relationships/hyperlink" Target="https://zytovision.com/products/zytolight/z-2108" TargetMode="External"/><Relationship Id="rId11" Type="http://schemas.openxmlformats.org/officeDocument/2006/relationships/hyperlink" Target="https://zytovision.com/products/zytolight/z-2216" TargetMode="External"/><Relationship Id="rId5" Type="http://schemas.openxmlformats.org/officeDocument/2006/relationships/hyperlink" Target="https://zytovision.com/products/zytolight/z-2096" TargetMode="External"/><Relationship Id="rId15" Type="http://schemas.openxmlformats.org/officeDocument/2006/relationships/hyperlink" Target="https://zytovision.com/products/zytolight/z-2124" TargetMode="External"/><Relationship Id="rId10" Type="http://schemas.openxmlformats.org/officeDocument/2006/relationships/hyperlink" Target="https://zytovision.com/products/zytolight/z-2175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zytovision.com/products/zytolight/z-2192" TargetMode="External"/><Relationship Id="rId9" Type="http://schemas.openxmlformats.org/officeDocument/2006/relationships/hyperlink" Target="https://zytovision.com/products/zytolight/z-2132" TargetMode="External"/><Relationship Id="rId14" Type="http://schemas.openxmlformats.org/officeDocument/2006/relationships/hyperlink" Target="https://zytovision.com/products/zytolight/z-227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8"/>
  <sheetViews>
    <sheetView tabSelected="1" topLeftCell="B1" zoomScale="90" zoomScaleNormal="90" workbookViewId="0">
      <selection activeCell="Q48" sqref="Q48"/>
    </sheetView>
  </sheetViews>
  <sheetFormatPr defaultRowHeight="12.75" x14ac:dyDescent="0.2"/>
  <cols>
    <col min="1" max="1" width="5" style="14" customWidth="1"/>
    <col min="2" max="2" width="17.5703125" style="4" customWidth="1"/>
    <col min="3" max="3" width="12.5703125" style="11" customWidth="1"/>
    <col min="4" max="4" width="40.7109375" style="11" customWidth="1"/>
    <col min="5" max="5" width="7.42578125" style="3" customWidth="1"/>
    <col min="6" max="6" width="10" style="3" customWidth="1"/>
    <col min="7" max="7" width="8" style="3" customWidth="1"/>
    <col min="8" max="8" width="5.28515625" style="3" customWidth="1"/>
    <col min="9" max="9" width="8.42578125" style="3" customWidth="1"/>
    <col min="10" max="10" width="7.28515625" style="3" customWidth="1"/>
    <col min="11" max="12" width="7.5703125" style="3" customWidth="1"/>
    <col min="13" max="13" width="10.140625" style="3" customWidth="1"/>
    <col min="14" max="14" width="10.28515625" style="37" customWidth="1"/>
    <col min="15" max="15" width="25.42578125" style="3" customWidth="1"/>
    <col min="16" max="16" width="14.42578125" style="3" customWidth="1"/>
    <col min="17" max="17" width="41.5703125" customWidth="1"/>
  </cols>
  <sheetData>
    <row r="1" spans="1:17" ht="50.1" customHeight="1" x14ac:dyDescent="0.2">
      <c r="A1" s="123" t="s">
        <v>22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7" ht="19.5" customHeight="1" x14ac:dyDescent="0.2">
      <c r="A2" s="123" t="s">
        <v>23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7" ht="63" customHeight="1" x14ac:dyDescent="0.2">
      <c r="A3" s="124" t="s">
        <v>92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7" s="1" customFormat="1" ht="25.5" customHeight="1" x14ac:dyDescent="0.2">
      <c r="A4" s="120" t="s">
        <v>67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2"/>
    </row>
    <row r="5" spans="1:17" s="1" customFormat="1" ht="25.5" customHeight="1" x14ac:dyDescent="0.2">
      <c r="A5" s="95" t="s">
        <v>2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7"/>
    </row>
    <row r="6" spans="1:17" s="1" customFormat="1" ht="18.75" customHeight="1" x14ac:dyDescent="0.2">
      <c r="A6" s="114" t="s">
        <v>68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6"/>
    </row>
    <row r="7" spans="1:17" s="1" customFormat="1" ht="12.75" customHeight="1" x14ac:dyDescent="0.2">
      <c r="A7" s="92" t="s">
        <v>69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4"/>
    </row>
    <row r="8" spans="1:17" s="9" customFormat="1" ht="25.5" customHeight="1" x14ac:dyDescent="0.2">
      <c r="A8" s="95" t="s">
        <v>70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26"/>
      <c r="Q8" s="71"/>
    </row>
    <row r="9" spans="1:17" s="1" customFormat="1" ht="25.5" customHeight="1" x14ac:dyDescent="0.2">
      <c r="A9" s="117" t="s">
        <v>71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9"/>
    </row>
    <row r="10" spans="1:17" s="1" customFormat="1" ht="25.5" customHeight="1" x14ac:dyDescent="0.2">
      <c r="A10" s="92" t="s">
        <v>72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4"/>
    </row>
    <row r="11" spans="1:17" s="1" customFormat="1" ht="21" customHeight="1" x14ac:dyDescent="0.2">
      <c r="A11" s="95" t="s">
        <v>73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7"/>
    </row>
    <row r="12" spans="1:17" s="1" customFormat="1" ht="21" customHeight="1" x14ac:dyDescent="0.2">
      <c r="A12" s="98" t="s">
        <v>74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100"/>
      <c r="Q12" s="31"/>
    </row>
    <row r="13" spans="1:17" s="1" customFormat="1" ht="139.5" customHeight="1" x14ac:dyDescent="0.2">
      <c r="A13" s="38" t="s">
        <v>1</v>
      </c>
      <c r="B13" s="90" t="s">
        <v>0</v>
      </c>
      <c r="C13" s="90"/>
      <c r="D13" s="27" t="s">
        <v>37</v>
      </c>
      <c r="E13" s="39" t="s">
        <v>38</v>
      </c>
      <c r="F13" s="39" t="s">
        <v>42</v>
      </c>
      <c r="G13" s="40" t="s">
        <v>46</v>
      </c>
      <c r="H13" s="27" t="s">
        <v>39</v>
      </c>
      <c r="I13" s="28" t="s">
        <v>40</v>
      </c>
      <c r="J13" s="27" t="s">
        <v>43</v>
      </c>
      <c r="K13" s="27" t="s">
        <v>44</v>
      </c>
      <c r="L13" s="27" t="s">
        <v>45</v>
      </c>
      <c r="M13" s="27" t="s">
        <v>64</v>
      </c>
      <c r="N13" s="27" t="s">
        <v>47</v>
      </c>
      <c r="O13" s="29" t="s">
        <v>41</v>
      </c>
      <c r="P13" s="22" t="s">
        <v>89</v>
      </c>
      <c r="Q13" s="1" t="s">
        <v>112</v>
      </c>
    </row>
    <row r="14" spans="1:17" s="1" customFormat="1" ht="19.5" customHeight="1" x14ac:dyDescent="0.2">
      <c r="A14" s="33">
        <v>1</v>
      </c>
      <c r="B14" s="91">
        <v>2</v>
      </c>
      <c r="C14" s="91"/>
      <c r="D14" s="33">
        <v>3</v>
      </c>
      <c r="E14" s="33">
        <v>4</v>
      </c>
      <c r="F14" s="33">
        <v>5</v>
      </c>
      <c r="G14" s="33">
        <v>6</v>
      </c>
      <c r="H14" s="33">
        <v>7</v>
      </c>
      <c r="I14" s="33">
        <v>8</v>
      </c>
      <c r="J14" s="33">
        <v>9</v>
      </c>
      <c r="K14" s="33">
        <v>10</v>
      </c>
      <c r="L14" s="33">
        <v>11</v>
      </c>
      <c r="M14" s="33">
        <v>12</v>
      </c>
      <c r="N14" s="33">
        <v>13</v>
      </c>
      <c r="O14" s="33">
        <v>14</v>
      </c>
      <c r="P14" s="33">
        <v>15</v>
      </c>
    </row>
    <row r="15" spans="1:17" s="1" customFormat="1" ht="27.75" hidden="1" customHeight="1" x14ac:dyDescent="0.2">
      <c r="A15" s="101" t="s">
        <v>88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5"/>
    </row>
    <row r="16" spans="1:17" s="13" customFormat="1" ht="41.25" hidden="1" customHeight="1" x14ac:dyDescent="0.2">
      <c r="A16" s="102" t="s">
        <v>75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4"/>
    </row>
    <row r="17" spans="1:17" s="13" customFormat="1" ht="30" hidden="1" customHeight="1" x14ac:dyDescent="0.2">
      <c r="A17" s="23">
        <v>1</v>
      </c>
      <c r="B17" s="83" t="s">
        <v>34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3"/>
    </row>
    <row r="18" spans="1:17" s="1" customFormat="1" ht="48" hidden="1" x14ac:dyDescent="0.2">
      <c r="A18" s="23" t="s">
        <v>15</v>
      </c>
      <c r="B18" s="108" t="s">
        <v>35</v>
      </c>
      <c r="C18" s="109"/>
      <c r="D18" s="18" t="s">
        <v>27</v>
      </c>
      <c r="E18" s="5" t="s">
        <v>14</v>
      </c>
      <c r="F18" s="5">
        <v>3000</v>
      </c>
      <c r="G18" s="5"/>
      <c r="H18" s="12"/>
      <c r="I18" s="12"/>
      <c r="J18" s="12"/>
      <c r="K18" s="12"/>
      <c r="L18" s="12"/>
      <c r="M18" s="12"/>
      <c r="N18" s="35"/>
      <c r="O18" s="12"/>
      <c r="P18" s="12" t="s">
        <v>90</v>
      </c>
    </row>
    <row r="19" spans="1:17" s="1" customFormat="1" ht="60" hidden="1" x14ac:dyDescent="0.2">
      <c r="A19" s="23" t="s">
        <v>16</v>
      </c>
      <c r="B19" s="108" t="s">
        <v>36</v>
      </c>
      <c r="C19" s="109"/>
      <c r="D19" s="18" t="s">
        <v>26</v>
      </c>
      <c r="E19" s="5" t="s">
        <v>14</v>
      </c>
      <c r="F19" s="6">
        <v>600</v>
      </c>
      <c r="G19" s="6"/>
      <c r="H19" s="12"/>
      <c r="I19" s="12"/>
      <c r="J19" s="12"/>
      <c r="K19" s="12"/>
      <c r="L19" s="12"/>
      <c r="M19" s="12"/>
      <c r="N19" s="35"/>
      <c r="O19" s="12"/>
      <c r="P19" s="12" t="s">
        <v>90</v>
      </c>
    </row>
    <row r="20" spans="1:17" ht="24.75" hidden="1" customHeight="1" x14ac:dyDescent="0.2">
      <c r="A20" s="21" t="s">
        <v>17</v>
      </c>
      <c r="B20" s="110" t="s">
        <v>28</v>
      </c>
      <c r="C20" s="111"/>
      <c r="D20" s="17" t="s">
        <v>29</v>
      </c>
      <c r="E20" s="5" t="s">
        <v>14</v>
      </c>
      <c r="F20" s="5">
        <v>55000</v>
      </c>
      <c r="G20" s="5"/>
      <c r="H20" s="8"/>
      <c r="I20" s="12"/>
      <c r="J20" s="8"/>
      <c r="K20" s="8"/>
      <c r="L20" s="8"/>
      <c r="M20" s="8"/>
      <c r="N20" s="8"/>
      <c r="O20" s="8"/>
      <c r="P20" s="12" t="s">
        <v>90</v>
      </c>
    </row>
    <row r="21" spans="1:17" hidden="1" x14ac:dyDescent="0.2">
      <c r="A21" s="21" t="s">
        <v>18</v>
      </c>
      <c r="B21" s="110" t="s">
        <v>31</v>
      </c>
      <c r="C21" s="111"/>
      <c r="D21" s="17" t="s">
        <v>30</v>
      </c>
      <c r="E21" s="5" t="s">
        <v>14</v>
      </c>
      <c r="F21" s="5">
        <v>380000</v>
      </c>
      <c r="G21" s="5"/>
      <c r="H21" s="8"/>
      <c r="I21" s="12"/>
      <c r="J21" s="8"/>
      <c r="K21" s="8"/>
      <c r="L21" s="8"/>
      <c r="M21" s="8"/>
      <c r="N21" s="8"/>
      <c r="O21" s="8"/>
      <c r="P21" s="12" t="s">
        <v>90</v>
      </c>
    </row>
    <row r="22" spans="1:17" ht="24" hidden="1" x14ac:dyDescent="0.2">
      <c r="A22" s="21" t="s">
        <v>21</v>
      </c>
      <c r="B22" s="110" t="s">
        <v>32</v>
      </c>
      <c r="C22" s="111"/>
      <c r="D22" s="17" t="s">
        <v>33</v>
      </c>
      <c r="E22" s="5" t="s">
        <v>14</v>
      </c>
      <c r="F22" s="5">
        <v>3000</v>
      </c>
      <c r="G22" s="5"/>
      <c r="H22" s="8"/>
      <c r="I22" s="12"/>
      <c r="J22" s="8"/>
      <c r="K22" s="8"/>
      <c r="L22" s="8"/>
      <c r="M22" s="8"/>
      <c r="N22" s="8"/>
      <c r="O22" s="8"/>
      <c r="P22" s="12" t="s">
        <v>90</v>
      </c>
    </row>
    <row r="23" spans="1:17" ht="36" hidden="1" x14ac:dyDescent="0.2">
      <c r="A23" s="24" t="s">
        <v>77</v>
      </c>
      <c r="B23" s="105" t="s">
        <v>13</v>
      </c>
      <c r="C23" s="105"/>
      <c r="D23" s="19" t="s">
        <v>66</v>
      </c>
      <c r="E23" s="16" t="s">
        <v>14</v>
      </c>
      <c r="F23" s="16">
        <v>2625</v>
      </c>
      <c r="G23" s="5"/>
      <c r="H23" s="8"/>
      <c r="I23" s="12"/>
      <c r="J23" s="8"/>
      <c r="K23" s="8"/>
      <c r="L23" s="8"/>
      <c r="M23" s="8"/>
      <c r="N23" s="46"/>
      <c r="O23" s="8"/>
      <c r="P23" s="12" t="s">
        <v>90</v>
      </c>
    </row>
    <row r="24" spans="1:17" ht="25.15" hidden="1" customHeight="1" x14ac:dyDescent="0.2">
      <c r="A24" s="24"/>
      <c r="B24" s="34"/>
      <c r="C24" s="34"/>
      <c r="D24" s="19"/>
      <c r="E24" s="16"/>
      <c r="F24" s="16"/>
      <c r="G24" s="5"/>
      <c r="H24" s="8"/>
      <c r="I24" s="88" t="s">
        <v>91</v>
      </c>
      <c r="J24" s="89"/>
      <c r="K24" s="89"/>
      <c r="L24" s="89"/>
      <c r="M24" s="89"/>
      <c r="N24" s="47"/>
      <c r="O24" s="32"/>
      <c r="P24" s="12"/>
    </row>
    <row r="25" spans="1:17" s="2" customFormat="1" ht="30" hidden="1" customHeight="1" x14ac:dyDescent="0.2">
      <c r="A25" s="106" t="s">
        <v>81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7"/>
      <c r="O25" s="106"/>
      <c r="P25" s="25"/>
    </row>
    <row r="26" spans="1:17" s="2" customFormat="1" ht="30" hidden="1" customHeight="1" x14ac:dyDescent="0.2">
      <c r="A26" s="78" t="s">
        <v>82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23"/>
    </row>
    <row r="27" spans="1:17" s="2" customFormat="1" ht="30" hidden="1" customHeight="1" x14ac:dyDescent="0.2">
      <c r="A27" s="12">
        <v>2</v>
      </c>
      <c r="B27" s="83" t="s">
        <v>65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5"/>
      <c r="P27" s="25"/>
    </row>
    <row r="28" spans="1:17" s="2" customFormat="1" ht="85.15" customHeight="1" x14ac:dyDescent="0.2">
      <c r="A28" s="6" t="s">
        <v>79</v>
      </c>
      <c r="B28" s="86" t="s">
        <v>85</v>
      </c>
      <c r="C28" s="86"/>
      <c r="D28" s="15" t="s">
        <v>83</v>
      </c>
      <c r="E28" s="5" t="s">
        <v>14</v>
      </c>
      <c r="F28" s="5">
        <v>160</v>
      </c>
      <c r="G28" s="57">
        <v>115</v>
      </c>
      <c r="H28" s="5">
        <v>5</v>
      </c>
      <c r="I28" s="5">
        <f>G28*1.05</f>
        <v>120.75</v>
      </c>
      <c r="J28" s="55" t="s">
        <v>93</v>
      </c>
      <c r="K28" s="57">
        <v>2300</v>
      </c>
      <c r="L28" s="56">
        <v>2415</v>
      </c>
      <c r="M28" s="5">
        <v>8</v>
      </c>
      <c r="N28" s="57">
        <f>K28*M28</f>
        <v>18400</v>
      </c>
      <c r="O28" s="59" t="s">
        <v>94</v>
      </c>
      <c r="P28" s="12" t="s">
        <v>90</v>
      </c>
      <c r="Q28" s="125" t="s">
        <v>113</v>
      </c>
    </row>
    <row r="29" spans="1:17" s="2" customFormat="1" ht="51.75" customHeight="1" thickBot="1" x14ac:dyDescent="0.25">
      <c r="A29" s="6" t="s">
        <v>80</v>
      </c>
      <c r="B29" s="87" t="s">
        <v>86</v>
      </c>
      <c r="C29" s="87"/>
      <c r="D29" s="7" t="s">
        <v>87</v>
      </c>
      <c r="E29" s="5" t="s">
        <v>14</v>
      </c>
      <c r="F29" s="5">
        <v>160</v>
      </c>
      <c r="G29" s="57">
        <v>21.5</v>
      </c>
      <c r="H29" s="5">
        <v>5</v>
      </c>
      <c r="I29" s="5">
        <f>G29*1.05</f>
        <v>22.574999999999999</v>
      </c>
      <c r="J29" s="55" t="s">
        <v>93</v>
      </c>
      <c r="K29" s="49">
        <v>430</v>
      </c>
      <c r="L29" s="56">
        <v>451.5</v>
      </c>
      <c r="M29" s="5">
        <v>8</v>
      </c>
      <c r="N29" s="57">
        <f>K29*M29</f>
        <v>3440</v>
      </c>
      <c r="O29" s="59" t="s">
        <v>95</v>
      </c>
      <c r="P29" s="12" t="s">
        <v>90</v>
      </c>
      <c r="Q29" s="125" t="s">
        <v>114</v>
      </c>
    </row>
    <row r="30" spans="1:17" s="2" customFormat="1" ht="36" customHeight="1" thickBot="1" x14ac:dyDescent="0.25">
      <c r="A30" s="41"/>
      <c r="B30" s="42"/>
      <c r="C30" s="42"/>
      <c r="D30" s="43"/>
      <c r="E30" s="44"/>
      <c r="F30" s="44"/>
      <c r="G30" s="44"/>
      <c r="H30" s="44"/>
      <c r="I30" s="88" t="s">
        <v>91</v>
      </c>
      <c r="J30" s="89"/>
      <c r="K30" s="89"/>
      <c r="L30" s="89"/>
      <c r="M30" s="89"/>
      <c r="N30" s="58">
        <f>SUM(N28:N29)</f>
        <v>21840</v>
      </c>
      <c r="O30" s="45"/>
      <c r="P30" s="12"/>
    </row>
    <row r="31" spans="1:17" ht="30" customHeight="1" x14ac:dyDescent="0.2">
      <c r="A31" s="79" t="s">
        <v>76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1"/>
      <c r="O31" s="82"/>
      <c r="P31" s="30"/>
    </row>
    <row r="32" spans="1:17" s="2" customFormat="1" ht="60" x14ac:dyDescent="0.2">
      <c r="A32" s="5">
        <v>3</v>
      </c>
      <c r="B32" s="74" t="s">
        <v>8</v>
      </c>
      <c r="C32" s="75"/>
      <c r="D32" s="21" t="s">
        <v>48</v>
      </c>
      <c r="E32" s="5" t="s">
        <v>14</v>
      </c>
      <c r="F32" s="5">
        <v>200</v>
      </c>
      <c r="G32" s="57">
        <f>K32/20</f>
        <v>54</v>
      </c>
      <c r="H32" s="5">
        <v>5</v>
      </c>
      <c r="I32" s="57">
        <f>G32*1.05</f>
        <v>56.7</v>
      </c>
      <c r="J32" s="55" t="s">
        <v>93</v>
      </c>
      <c r="K32" s="57">
        <v>1080</v>
      </c>
      <c r="L32" s="56">
        <v>1134</v>
      </c>
      <c r="M32" s="5">
        <v>10</v>
      </c>
      <c r="N32" s="57">
        <v>10800</v>
      </c>
      <c r="O32" s="65" t="s">
        <v>96</v>
      </c>
      <c r="P32" s="12" t="s">
        <v>90</v>
      </c>
      <c r="Q32" s="125" t="s">
        <v>115</v>
      </c>
    </row>
    <row r="33" spans="1:17" s="2" customFormat="1" ht="60" x14ac:dyDescent="0.2">
      <c r="A33" s="6">
        <v>4</v>
      </c>
      <c r="B33" s="74" t="s">
        <v>12</v>
      </c>
      <c r="C33" s="75"/>
      <c r="D33" s="21" t="s">
        <v>49</v>
      </c>
      <c r="E33" s="5" t="s">
        <v>14</v>
      </c>
      <c r="F33" s="5">
        <v>600</v>
      </c>
      <c r="G33" s="57">
        <f t="shared" ref="G33:G37" si="0">K33/20</f>
        <v>55</v>
      </c>
      <c r="H33" s="5">
        <v>5</v>
      </c>
      <c r="I33" s="57">
        <f t="shared" ref="I33:I47" si="1">G33*1.05</f>
        <v>57.75</v>
      </c>
      <c r="J33" s="55" t="s">
        <v>93</v>
      </c>
      <c r="K33" s="57">
        <v>1100</v>
      </c>
      <c r="L33" s="56">
        <v>1155</v>
      </c>
      <c r="M33" s="5">
        <v>30</v>
      </c>
      <c r="N33" s="57">
        <v>33000</v>
      </c>
      <c r="O33" s="62" t="s">
        <v>97</v>
      </c>
      <c r="P33" s="12" t="s">
        <v>90</v>
      </c>
      <c r="Q33" s="125" t="s">
        <v>116</v>
      </c>
    </row>
    <row r="34" spans="1:17" s="2" customFormat="1" ht="48" x14ac:dyDescent="0.2">
      <c r="A34" s="6">
        <v>7</v>
      </c>
      <c r="B34" s="74" t="s">
        <v>9</v>
      </c>
      <c r="C34" s="75"/>
      <c r="D34" s="20" t="s">
        <v>50</v>
      </c>
      <c r="E34" s="5" t="s">
        <v>14</v>
      </c>
      <c r="F34" s="5">
        <v>120</v>
      </c>
      <c r="G34" s="57">
        <f t="shared" si="0"/>
        <v>50.5</v>
      </c>
      <c r="H34" s="5">
        <v>5</v>
      </c>
      <c r="I34" s="57">
        <f t="shared" si="1"/>
        <v>53.025000000000006</v>
      </c>
      <c r="J34" s="55" t="s">
        <v>93</v>
      </c>
      <c r="K34" s="57">
        <v>1010</v>
      </c>
      <c r="L34" s="5">
        <f t="shared" ref="L34:L45" si="2">SUM(K34)*1.05</f>
        <v>1060.5</v>
      </c>
      <c r="M34" s="5">
        <v>6</v>
      </c>
      <c r="N34" s="57">
        <f t="shared" ref="N34:N44" si="3">SUM(K34)*M34</f>
        <v>6060</v>
      </c>
      <c r="O34" s="64" t="s">
        <v>98</v>
      </c>
      <c r="P34" s="12" t="s">
        <v>90</v>
      </c>
      <c r="Q34" s="125" t="s">
        <v>117</v>
      </c>
    </row>
    <row r="35" spans="1:17" s="2" customFormat="1" ht="48" x14ac:dyDescent="0.2">
      <c r="A35" s="5">
        <v>8</v>
      </c>
      <c r="B35" s="74" t="s">
        <v>10</v>
      </c>
      <c r="C35" s="75"/>
      <c r="D35" s="10" t="s">
        <v>51</v>
      </c>
      <c r="E35" s="5" t="s">
        <v>14</v>
      </c>
      <c r="F35" s="5">
        <v>120</v>
      </c>
      <c r="G35" s="57">
        <f t="shared" si="0"/>
        <v>50</v>
      </c>
      <c r="H35" s="5">
        <v>5</v>
      </c>
      <c r="I35" s="57">
        <f t="shared" si="1"/>
        <v>52.5</v>
      </c>
      <c r="J35" s="60" t="s">
        <v>93</v>
      </c>
      <c r="K35" s="57">
        <v>1000</v>
      </c>
      <c r="L35" s="5">
        <f t="shared" si="2"/>
        <v>1050</v>
      </c>
      <c r="M35" s="5">
        <v>6</v>
      </c>
      <c r="N35" s="57">
        <f t="shared" si="3"/>
        <v>6000</v>
      </c>
      <c r="O35" s="59" t="s">
        <v>99</v>
      </c>
      <c r="P35" s="12" t="s">
        <v>90</v>
      </c>
      <c r="Q35" s="125" t="s">
        <v>118</v>
      </c>
    </row>
    <row r="36" spans="1:17" s="2" customFormat="1" ht="48" x14ac:dyDescent="0.2">
      <c r="A36" s="5">
        <v>9</v>
      </c>
      <c r="B36" s="74" t="s">
        <v>11</v>
      </c>
      <c r="C36" s="75"/>
      <c r="D36" s="10" t="s">
        <v>52</v>
      </c>
      <c r="E36" s="5" t="s">
        <v>14</v>
      </c>
      <c r="F36" s="5">
        <v>100</v>
      </c>
      <c r="G36" s="57">
        <f t="shared" si="0"/>
        <v>52.5</v>
      </c>
      <c r="H36" s="5">
        <v>5</v>
      </c>
      <c r="I36" s="57">
        <f t="shared" si="1"/>
        <v>55.125</v>
      </c>
      <c r="J36" s="55" t="s">
        <v>93</v>
      </c>
      <c r="K36" s="57">
        <v>1050</v>
      </c>
      <c r="L36" s="57">
        <f t="shared" si="2"/>
        <v>1102.5</v>
      </c>
      <c r="M36" s="5">
        <v>5</v>
      </c>
      <c r="N36" s="57">
        <f t="shared" si="3"/>
        <v>5250</v>
      </c>
      <c r="O36" s="66" t="s">
        <v>100</v>
      </c>
      <c r="P36" s="12" t="s">
        <v>90</v>
      </c>
      <c r="Q36" s="125" t="s">
        <v>119</v>
      </c>
    </row>
    <row r="37" spans="1:17" s="2" customFormat="1" ht="48" x14ac:dyDescent="0.2">
      <c r="A37" s="6">
        <v>10</v>
      </c>
      <c r="B37" s="72" t="s">
        <v>3</v>
      </c>
      <c r="C37" s="73"/>
      <c r="D37" s="10" t="s">
        <v>53</v>
      </c>
      <c r="E37" s="5" t="s">
        <v>14</v>
      </c>
      <c r="F37" s="5">
        <v>60</v>
      </c>
      <c r="G37" s="57">
        <f t="shared" si="0"/>
        <v>60</v>
      </c>
      <c r="H37" s="5">
        <v>5</v>
      </c>
      <c r="I37" s="57">
        <f t="shared" si="1"/>
        <v>63</v>
      </c>
      <c r="J37" s="55" t="s">
        <v>93</v>
      </c>
      <c r="K37" s="57">
        <v>1200</v>
      </c>
      <c r="L37" s="57">
        <f t="shared" si="2"/>
        <v>1260</v>
      </c>
      <c r="M37" s="48">
        <v>3</v>
      </c>
      <c r="N37" s="49">
        <f t="shared" si="3"/>
        <v>3600</v>
      </c>
      <c r="O37" s="65" t="s">
        <v>101</v>
      </c>
      <c r="P37" s="12" t="s">
        <v>90</v>
      </c>
      <c r="Q37" s="125" t="s">
        <v>120</v>
      </c>
    </row>
    <row r="38" spans="1:17" s="2" customFormat="1" ht="48" x14ac:dyDescent="0.2">
      <c r="A38" s="5">
        <v>11</v>
      </c>
      <c r="B38" s="72" t="s">
        <v>4</v>
      </c>
      <c r="C38" s="73"/>
      <c r="D38" s="10" t="s">
        <v>54</v>
      </c>
      <c r="E38" s="5" t="s">
        <v>14</v>
      </c>
      <c r="F38" s="5">
        <v>50</v>
      </c>
      <c r="G38" s="57">
        <f>K38/5</f>
        <v>80</v>
      </c>
      <c r="H38" s="5">
        <v>5</v>
      </c>
      <c r="I38" s="57">
        <f t="shared" si="1"/>
        <v>84</v>
      </c>
      <c r="J38" s="55" t="s">
        <v>102</v>
      </c>
      <c r="K38" s="57">
        <v>400</v>
      </c>
      <c r="L38" s="5">
        <f t="shared" si="2"/>
        <v>420</v>
      </c>
      <c r="M38" s="48">
        <v>10</v>
      </c>
      <c r="N38" s="49">
        <f t="shared" si="3"/>
        <v>4000</v>
      </c>
      <c r="O38" s="65" t="s">
        <v>103</v>
      </c>
      <c r="P38" s="12" t="s">
        <v>90</v>
      </c>
      <c r="Q38" s="125" t="s">
        <v>121</v>
      </c>
    </row>
    <row r="39" spans="1:17" s="2" customFormat="1" ht="50.25" customHeight="1" x14ac:dyDescent="0.2">
      <c r="A39" s="5">
        <v>12</v>
      </c>
      <c r="B39" s="76" t="s">
        <v>5</v>
      </c>
      <c r="C39" s="77"/>
      <c r="D39" s="10" t="s">
        <v>55</v>
      </c>
      <c r="E39" s="5" t="s">
        <v>14</v>
      </c>
      <c r="F39" s="5">
        <v>50</v>
      </c>
      <c r="G39" s="57">
        <f t="shared" ref="G39:G41" si="4">K39/5</f>
        <v>68</v>
      </c>
      <c r="H39" s="5">
        <v>5</v>
      </c>
      <c r="I39" s="57">
        <f t="shared" si="1"/>
        <v>71.400000000000006</v>
      </c>
      <c r="J39" s="55" t="s">
        <v>102</v>
      </c>
      <c r="K39" s="57">
        <v>340</v>
      </c>
      <c r="L39" s="57">
        <f t="shared" si="2"/>
        <v>357</v>
      </c>
      <c r="M39" s="48">
        <v>10</v>
      </c>
      <c r="N39" s="49">
        <f>SUM(K39)*M39</f>
        <v>3400</v>
      </c>
      <c r="O39" s="65" t="s">
        <v>104</v>
      </c>
      <c r="P39" s="12" t="s">
        <v>90</v>
      </c>
      <c r="Q39" s="125" t="s">
        <v>122</v>
      </c>
    </row>
    <row r="40" spans="1:17" s="2" customFormat="1" ht="60" x14ac:dyDescent="0.2">
      <c r="A40" s="6">
        <v>13</v>
      </c>
      <c r="B40" s="72" t="s">
        <v>6</v>
      </c>
      <c r="C40" s="73"/>
      <c r="D40" s="10" t="s">
        <v>56</v>
      </c>
      <c r="E40" s="5" t="s">
        <v>14</v>
      </c>
      <c r="F40" s="5">
        <v>10</v>
      </c>
      <c r="G40" s="57">
        <f t="shared" si="4"/>
        <v>80</v>
      </c>
      <c r="H40" s="5">
        <v>5</v>
      </c>
      <c r="I40" s="57">
        <f t="shared" si="1"/>
        <v>84</v>
      </c>
      <c r="J40" s="55" t="s">
        <v>102</v>
      </c>
      <c r="K40" s="57">
        <v>400</v>
      </c>
      <c r="L40" s="57">
        <f t="shared" si="2"/>
        <v>420</v>
      </c>
      <c r="M40" s="48">
        <v>2</v>
      </c>
      <c r="N40" s="49">
        <f t="shared" si="3"/>
        <v>800</v>
      </c>
      <c r="O40" s="65" t="s">
        <v>105</v>
      </c>
      <c r="P40" s="12" t="s">
        <v>90</v>
      </c>
      <c r="Q40" s="125" t="s">
        <v>123</v>
      </c>
    </row>
    <row r="41" spans="1:17" s="2" customFormat="1" ht="60" x14ac:dyDescent="0.2">
      <c r="A41" s="5">
        <v>14</v>
      </c>
      <c r="B41" s="72" t="s">
        <v>7</v>
      </c>
      <c r="C41" s="73"/>
      <c r="D41" s="10" t="s">
        <v>57</v>
      </c>
      <c r="E41" s="5" t="s">
        <v>14</v>
      </c>
      <c r="F41" s="5">
        <v>50</v>
      </c>
      <c r="G41" s="57">
        <f t="shared" si="4"/>
        <v>98</v>
      </c>
      <c r="H41" s="5">
        <v>5</v>
      </c>
      <c r="I41" s="57">
        <f t="shared" si="1"/>
        <v>102.9</v>
      </c>
      <c r="J41" s="55" t="s">
        <v>102</v>
      </c>
      <c r="K41" s="57">
        <v>490</v>
      </c>
      <c r="L41" s="57">
        <f t="shared" si="2"/>
        <v>514.5</v>
      </c>
      <c r="M41" s="48">
        <v>10</v>
      </c>
      <c r="N41" s="49">
        <f t="shared" si="3"/>
        <v>4900</v>
      </c>
      <c r="O41" s="65" t="s">
        <v>106</v>
      </c>
      <c r="P41" s="12" t="s">
        <v>90</v>
      </c>
      <c r="Q41" s="125" t="s">
        <v>124</v>
      </c>
    </row>
    <row r="42" spans="1:17" s="2" customFormat="1" ht="60" x14ac:dyDescent="0.2">
      <c r="A42" s="5">
        <v>15</v>
      </c>
      <c r="B42" s="72" t="s">
        <v>20</v>
      </c>
      <c r="C42" s="73"/>
      <c r="D42" s="10" t="s">
        <v>58</v>
      </c>
      <c r="E42" s="5" t="s">
        <v>14</v>
      </c>
      <c r="F42" s="5">
        <v>80</v>
      </c>
      <c r="G42" s="57">
        <f>K42/20</f>
        <v>66.5</v>
      </c>
      <c r="H42" s="5">
        <v>5</v>
      </c>
      <c r="I42" s="57">
        <f t="shared" si="1"/>
        <v>69.825000000000003</v>
      </c>
      <c r="J42" s="55" t="s">
        <v>93</v>
      </c>
      <c r="K42" s="57">
        <v>1330</v>
      </c>
      <c r="L42" s="57">
        <f t="shared" si="2"/>
        <v>1396.5</v>
      </c>
      <c r="M42" s="48">
        <v>4</v>
      </c>
      <c r="N42" s="49">
        <f t="shared" si="3"/>
        <v>5320</v>
      </c>
      <c r="O42" s="65" t="s">
        <v>107</v>
      </c>
      <c r="P42" s="12" t="s">
        <v>90</v>
      </c>
      <c r="Q42" s="125" t="s">
        <v>125</v>
      </c>
    </row>
    <row r="43" spans="1:17" s="2" customFormat="1" ht="48" x14ac:dyDescent="0.2">
      <c r="A43" s="6">
        <v>16</v>
      </c>
      <c r="B43" s="72" t="s">
        <v>24</v>
      </c>
      <c r="C43" s="73"/>
      <c r="D43" s="10" t="s">
        <v>59</v>
      </c>
      <c r="E43" s="5" t="s">
        <v>14</v>
      </c>
      <c r="F43" s="5">
        <v>120</v>
      </c>
      <c r="G43" s="57">
        <f t="shared" ref="G43:G47" si="5">K43/20</f>
        <v>91</v>
      </c>
      <c r="H43" s="5">
        <v>5</v>
      </c>
      <c r="I43" s="57">
        <f t="shared" si="1"/>
        <v>95.55</v>
      </c>
      <c r="J43" s="55" t="s">
        <v>93</v>
      </c>
      <c r="K43" s="63">
        <v>1820</v>
      </c>
      <c r="L43" s="57">
        <f t="shared" si="2"/>
        <v>1911</v>
      </c>
      <c r="M43" s="48">
        <v>6</v>
      </c>
      <c r="N43" s="49">
        <f t="shared" si="3"/>
        <v>10920</v>
      </c>
      <c r="O43" s="69" t="s">
        <v>126</v>
      </c>
      <c r="P43" s="12" t="s">
        <v>90</v>
      </c>
      <c r="Q43" s="125" t="s">
        <v>127</v>
      </c>
    </row>
    <row r="44" spans="1:17" s="2" customFormat="1" ht="48" x14ac:dyDescent="0.2">
      <c r="A44" s="5">
        <v>17</v>
      </c>
      <c r="B44" s="72" t="s">
        <v>19</v>
      </c>
      <c r="C44" s="73"/>
      <c r="D44" s="10" t="s">
        <v>60</v>
      </c>
      <c r="E44" s="5" t="s">
        <v>14</v>
      </c>
      <c r="F44" s="5">
        <v>120</v>
      </c>
      <c r="G44" s="57">
        <f t="shared" si="5"/>
        <v>52.5</v>
      </c>
      <c r="H44" s="5">
        <v>5</v>
      </c>
      <c r="I44" s="57">
        <f t="shared" si="1"/>
        <v>55.125</v>
      </c>
      <c r="J44" s="60" t="s">
        <v>93</v>
      </c>
      <c r="K44" s="57">
        <v>1050</v>
      </c>
      <c r="L44" s="57">
        <f t="shared" si="2"/>
        <v>1102.5</v>
      </c>
      <c r="M44" s="48">
        <v>6</v>
      </c>
      <c r="N44" s="49">
        <f t="shared" si="3"/>
        <v>6300</v>
      </c>
      <c r="O44" s="70" t="s">
        <v>108</v>
      </c>
      <c r="P44" s="12" t="s">
        <v>90</v>
      </c>
      <c r="Q44" s="125" t="s">
        <v>128</v>
      </c>
    </row>
    <row r="45" spans="1:17" s="2" customFormat="1" ht="48" x14ac:dyDescent="0.2">
      <c r="A45" s="5">
        <v>18</v>
      </c>
      <c r="B45" s="74" t="s">
        <v>84</v>
      </c>
      <c r="C45" s="75"/>
      <c r="D45" s="10" t="s">
        <v>61</v>
      </c>
      <c r="E45" s="5" t="s">
        <v>14</v>
      </c>
      <c r="F45" s="5">
        <v>1850</v>
      </c>
      <c r="G45" s="57">
        <f t="shared" si="5"/>
        <v>54.825000000000003</v>
      </c>
      <c r="H45" s="5">
        <v>5</v>
      </c>
      <c r="I45" s="57">
        <f t="shared" si="1"/>
        <v>57.566250000000004</v>
      </c>
      <c r="J45" s="52" t="s">
        <v>93</v>
      </c>
      <c r="K45" s="53">
        <v>1096.5</v>
      </c>
      <c r="L45" s="53">
        <f t="shared" si="2"/>
        <v>1151.325</v>
      </c>
      <c r="M45" s="50">
        <v>93</v>
      </c>
      <c r="N45" s="53">
        <f>SUM(K45)*M45</f>
        <v>101974.5</v>
      </c>
      <c r="O45" s="70" t="s">
        <v>109</v>
      </c>
      <c r="P45" s="12" t="s">
        <v>90</v>
      </c>
      <c r="Q45" s="125" t="s">
        <v>129</v>
      </c>
    </row>
    <row r="46" spans="1:17" s="2" customFormat="1" ht="48" x14ac:dyDescent="0.2">
      <c r="A46" s="6">
        <v>19</v>
      </c>
      <c r="B46" s="74" t="s">
        <v>78</v>
      </c>
      <c r="C46" s="75"/>
      <c r="D46" s="10" t="s">
        <v>62</v>
      </c>
      <c r="E46" s="5" t="s">
        <v>14</v>
      </c>
      <c r="F46" s="5">
        <v>60</v>
      </c>
      <c r="G46" s="57">
        <f t="shared" si="5"/>
        <v>54</v>
      </c>
      <c r="H46" s="5">
        <v>5</v>
      </c>
      <c r="I46" s="57">
        <f t="shared" si="1"/>
        <v>56.7</v>
      </c>
      <c r="J46" s="55" t="s">
        <v>93</v>
      </c>
      <c r="K46" s="57">
        <v>1080</v>
      </c>
      <c r="L46" s="57">
        <f t="shared" ref="L46:L47" si="6">SUM(K46)*1.05</f>
        <v>1134</v>
      </c>
      <c r="M46" s="48">
        <v>3</v>
      </c>
      <c r="N46" s="49">
        <f>SUM(K46)*M46</f>
        <v>3240</v>
      </c>
      <c r="O46" s="67" t="s">
        <v>110</v>
      </c>
      <c r="P46" s="12" t="s">
        <v>90</v>
      </c>
      <c r="Q46" s="125" t="s">
        <v>130</v>
      </c>
    </row>
    <row r="47" spans="1:17" s="2" customFormat="1" ht="48" x14ac:dyDescent="0.2">
      <c r="A47" s="5">
        <v>20</v>
      </c>
      <c r="B47" s="74" t="s">
        <v>25</v>
      </c>
      <c r="C47" s="75"/>
      <c r="D47" s="10" t="s">
        <v>63</v>
      </c>
      <c r="E47" s="5" t="s">
        <v>14</v>
      </c>
      <c r="F47" s="5">
        <v>60</v>
      </c>
      <c r="G47" s="57">
        <f t="shared" si="5"/>
        <v>54</v>
      </c>
      <c r="H47" s="5">
        <v>5</v>
      </c>
      <c r="I47" s="57">
        <f t="shared" si="1"/>
        <v>56.7</v>
      </c>
      <c r="J47" s="55" t="s">
        <v>93</v>
      </c>
      <c r="K47" s="61">
        <v>1080</v>
      </c>
      <c r="L47" s="57">
        <f t="shared" si="6"/>
        <v>1134</v>
      </c>
      <c r="M47" s="48">
        <v>3</v>
      </c>
      <c r="N47" s="51">
        <f t="shared" ref="N47" si="7">SUM(K47)*M47</f>
        <v>3240</v>
      </c>
      <c r="O47" s="68" t="s">
        <v>111</v>
      </c>
      <c r="P47" s="12" t="s">
        <v>90</v>
      </c>
      <c r="Q47" s="125" t="s">
        <v>131</v>
      </c>
    </row>
    <row r="48" spans="1:17" x14ac:dyDescent="0.2">
      <c r="D48"/>
      <c r="E48"/>
      <c r="F48"/>
      <c r="G48"/>
      <c r="H48"/>
      <c r="I48" s="54"/>
      <c r="J48"/>
      <c r="K48"/>
      <c r="L48"/>
      <c r="M48"/>
      <c r="N48" s="36"/>
      <c r="O48"/>
      <c r="P48"/>
    </row>
  </sheetData>
  <mergeCells count="47">
    <mergeCell ref="A1:P1"/>
    <mergeCell ref="A2:P2"/>
    <mergeCell ref="A3:P3"/>
    <mergeCell ref="A8:O8"/>
    <mergeCell ref="A7:P7"/>
    <mergeCell ref="A6:P6"/>
    <mergeCell ref="A9:P9"/>
    <mergeCell ref="A4:P4"/>
    <mergeCell ref="A5:P5"/>
    <mergeCell ref="A15:P15"/>
    <mergeCell ref="A16:P16"/>
    <mergeCell ref="B23:C23"/>
    <mergeCell ref="A25:O25"/>
    <mergeCell ref="B18:C18"/>
    <mergeCell ref="B19:C19"/>
    <mergeCell ref="B20:C20"/>
    <mergeCell ref="B21:C21"/>
    <mergeCell ref="B22:C22"/>
    <mergeCell ref="B17:P17"/>
    <mergeCell ref="I24:M24"/>
    <mergeCell ref="B13:C13"/>
    <mergeCell ref="B14:C14"/>
    <mergeCell ref="A10:P10"/>
    <mergeCell ref="A11:P11"/>
    <mergeCell ref="A12:P12"/>
    <mergeCell ref="A26:O26"/>
    <mergeCell ref="B34:C34"/>
    <mergeCell ref="B35:C35"/>
    <mergeCell ref="B36:C36"/>
    <mergeCell ref="A31:O31"/>
    <mergeCell ref="B32:C32"/>
    <mergeCell ref="B33:C33"/>
    <mergeCell ref="B27:O27"/>
    <mergeCell ref="B28:C28"/>
    <mergeCell ref="B29:C29"/>
    <mergeCell ref="I30:M30"/>
    <mergeCell ref="B37:C37"/>
    <mergeCell ref="B38:C38"/>
    <mergeCell ref="B45:C45"/>
    <mergeCell ref="B46:C46"/>
    <mergeCell ref="B47:C47"/>
    <mergeCell ref="B39:C39"/>
    <mergeCell ref="B40:C40"/>
    <mergeCell ref="B41:C41"/>
    <mergeCell ref="B42:C42"/>
    <mergeCell ref="B43:C43"/>
    <mergeCell ref="B44:C44"/>
  </mergeCells>
  <hyperlinks>
    <hyperlink ref="Q28" r:id="rId1" xr:uid="{0E24458A-EDE1-4DBD-A8AF-1A4AA2F3DF6A}"/>
    <hyperlink ref="Q29" r:id="rId2" xr:uid="{E3BA5209-B5C3-4909-B0F9-47AA557293B5}"/>
    <hyperlink ref="Q32" r:id="rId3" xr:uid="{48DFAA17-42DA-45F6-BB41-547406A6BA0E}"/>
    <hyperlink ref="Q33" r:id="rId4" xr:uid="{14BAC202-A35C-46EF-8025-7B52E47E27A3}"/>
    <hyperlink ref="Q34" r:id="rId5" xr:uid="{F418C09F-2531-4166-95B1-1985C4CF019A}"/>
    <hyperlink ref="Q35" r:id="rId6" xr:uid="{7B0C4048-7D23-43AF-9498-294C078E32CB}"/>
    <hyperlink ref="Q36" r:id="rId7" xr:uid="{59825F69-8D26-4219-860D-E546747B2D9D}"/>
    <hyperlink ref="Q37" r:id="rId8" xr:uid="{937C2BA9-E822-447F-B215-C3A9F665C65D}"/>
    <hyperlink ref="Q38" r:id="rId9" xr:uid="{53E2E7C6-6C27-45B2-9771-602ECE385975}"/>
    <hyperlink ref="Q39" r:id="rId10" xr:uid="{9DB2666E-43E1-45B9-AE93-3EA2711E8183}"/>
    <hyperlink ref="Q40" r:id="rId11" xr:uid="{BB565EEB-99BA-4846-8C69-00B75743B769}"/>
    <hyperlink ref="Q41" r:id="rId12" xr:uid="{6BAA282C-85AA-4AA8-9ED6-F75EAC02F7A2}"/>
    <hyperlink ref="Q42" r:id="rId13" xr:uid="{C2155E05-126A-47DB-BDE6-55599F10F8F5}"/>
    <hyperlink ref="Q43" r:id="rId14" xr:uid="{3FD6E01F-6F85-4333-8769-657627E7654C}"/>
    <hyperlink ref="Q44" r:id="rId15" xr:uid="{ABB44BA8-306C-499A-87DC-0D72ABEBCD4E}"/>
    <hyperlink ref="Q45" r:id="rId16" xr:uid="{352B8B2A-8D16-427C-A4D3-6989A1AF0B6A}"/>
    <hyperlink ref="Q46" r:id="rId17" xr:uid="{35147944-FE44-4B0F-B03D-73D3B89D0A5E}"/>
    <hyperlink ref="Q47" r:id="rId18" xr:uid="{C18A98DB-F385-404B-9738-F522D24C809C}"/>
  </hyperlinks>
  <pageMargins left="0.25" right="0.25" top="0.75" bottom="0.75" header="0.3" footer="0.3"/>
  <pageSetup paperSize="9" scale="44" fitToHeight="0" orientation="landscape" horizontalDpi="4294967295" verticalDpi="4294967295" r:id="rId19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2023.03.20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Romualda Smaliukiene</dc:creator>
  <cp:lastModifiedBy>Rastine</cp:lastModifiedBy>
  <cp:lastPrinted>2023-05-10T09:03:42Z</cp:lastPrinted>
  <dcterms:created xsi:type="dcterms:W3CDTF">1996-10-14T23:33:28Z</dcterms:created>
  <dcterms:modified xsi:type="dcterms:W3CDTF">2023-05-10T10:03:13Z</dcterms:modified>
</cp:coreProperties>
</file>